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95" windowHeight="7185"/>
  </bookViews>
  <sheets>
    <sheet name="calcolo" sheetId="3" r:id="rId1"/>
    <sheet name="Stip" sheetId="5" r:id="rId2"/>
  </sheets>
  <calcPr calcId="125725"/>
</workbook>
</file>

<file path=xl/calcChain.xml><?xml version="1.0" encoding="utf-8"?>
<calcChain xmlns="http://schemas.openxmlformats.org/spreadsheetml/2006/main">
  <c r="E6" i="3"/>
  <c r="E27" l="1"/>
  <c r="F27"/>
  <c r="H27" s="1"/>
  <c r="E28"/>
  <c r="F28"/>
  <c r="H28" s="1"/>
  <c r="E29"/>
  <c r="F29"/>
  <c r="H29" s="1"/>
  <c r="E30"/>
  <c r="F30"/>
  <c r="H30" s="1"/>
  <c r="E31"/>
  <c r="F31"/>
  <c r="H31" s="1"/>
  <c r="E32"/>
  <c r="F32"/>
  <c r="H32" s="1"/>
  <c r="E33"/>
  <c r="F33"/>
  <c r="H33" s="1"/>
  <c r="J30" l="1"/>
  <c r="J32"/>
  <c r="J33"/>
  <c r="J31"/>
  <c r="J27"/>
  <c r="J29"/>
  <c r="J28"/>
  <c r="E51" i="5"/>
  <c r="E35"/>
  <c r="E19"/>
  <c r="E3"/>
  <c r="K3" i="3" l="1"/>
  <c r="K4"/>
  <c r="K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/>
  <c r="E5"/>
  <c r="F5" s="1"/>
  <c r="H5" s="1"/>
  <c r="F23"/>
  <c r="F24"/>
  <c r="F25"/>
  <c r="F26"/>
  <c r="J25" l="1"/>
  <c r="H25"/>
  <c r="J26"/>
  <c r="H26"/>
  <c r="J23"/>
  <c r="H23"/>
  <c r="J24"/>
  <c r="H24"/>
  <c r="F6"/>
  <c r="H6" l="1"/>
  <c r="J6"/>
  <c r="F7"/>
  <c r="J7" l="1"/>
  <c r="H7"/>
  <c r="F8"/>
  <c r="J8" l="1"/>
  <c r="H8"/>
  <c r="F9"/>
  <c r="J9" l="1"/>
  <c r="H9"/>
  <c r="F10"/>
  <c r="J10" l="1"/>
  <c r="H10"/>
  <c r="F11"/>
  <c r="J11" l="1"/>
  <c r="H11"/>
  <c r="F12"/>
  <c r="J12" l="1"/>
  <c r="H12"/>
  <c r="F13"/>
  <c r="J13" l="1"/>
  <c r="H13"/>
  <c r="F14"/>
  <c r="J14" l="1"/>
  <c r="H14"/>
  <c r="F15"/>
  <c r="J15" l="1"/>
  <c r="H15"/>
  <c r="F16"/>
  <c r="J16" l="1"/>
  <c r="H16"/>
  <c r="F17"/>
  <c r="J17" l="1"/>
  <c r="H17"/>
  <c r="F18"/>
  <c r="J18" l="1"/>
  <c r="H18"/>
  <c r="F19"/>
  <c r="J19" l="1"/>
  <c r="H19"/>
  <c r="F20"/>
  <c r="J20" l="1"/>
  <c r="H20"/>
  <c r="F21"/>
  <c r="J21" l="1"/>
  <c r="H21"/>
  <c r="F22"/>
  <c r="J22" l="1"/>
  <c r="H22"/>
</calcChain>
</file>

<file path=xl/sharedStrings.xml><?xml version="1.0" encoding="utf-8"?>
<sst xmlns="http://schemas.openxmlformats.org/spreadsheetml/2006/main" count="51" uniqueCount="31">
  <si>
    <t>Anno scolastico</t>
  </si>
  <si>
    <t>dal</t>
  </si>
  <si>
    <t>al</t>
  </si>
  <si>
    <t>“</t>
  </si>
  <si>
    <t>Posizione stipendiale</t>
  </si>
  <si>
    <t xml:space="preserve">Stipendio tabellare annuo lordo previsto a seguito riconoscimento </t>
  </si>
  <si>
    <t>Anno</t>
  </si>
  <si>
    <t>Orario di servizio</t>
  </si>
  <si>
    <t>Giorni per riga</t>
  </si>
  <si>
    <t>GIORNI PROGRESSIVI</t>
  </si>
  <si>
    <t>Tipologia supplenza (annuale, termine attività didattiche, supplenze temporanee) QUALIFICA</t>
  </si>
  <si>
    <t>CS</t>
  </si>
  <si>
    <t>AA</t>
  </si>
  <si>
    <t>DECORRENZA</t>
  </si>
  <si>
    <t>STIPENDIO BASE ANNUO LORDO IN EURO</t>
  </si>
  <si>
    <t>I.I.S. ANNUA LORDA IN EURO</t>
  </si>
  <si>
    <t>TOTALE IN EURO</t>
  </si>
  <si>
    <t>COMPENSO INDIVIDUALE ACCESSORIO</t>
  </si>
  <si>
    <t>EL/MAT</t>
  </si>
  <si>
    <t>RETRIBUZIONE PROFESSIONALE DOCENTI</t>
  </si>
  <si>
    <t>MED/SUP</t>
  </si>
  <si>
    <t>*******************************</t>
  </si>
  <si>
    <t>FASCE</t>
  </si>
  <si>
    <t>GIORNI</t>
  </si>
  <si>
    <t>(sommano riga prec)</t>
  </si>
  <si>
    <t xml:space="preserve">Da inserire </t>
  </si>
  <si>
    <t>a mano</t>
  </si>
  <si>
    <t>"</t>
  </si>
  <si>
    <t>VERSIONE RIVISTA E AGGIORNATA A SEGUITO SEGNALAZIONI RTS.</t>
  </si>
  <si>
    <t>2003/2004</t>
  </si>
  <si>
    <t>AA St</t>
  </si>
</sst>
</file>

<file path=xl/styles.xml><?xml version="1.0" encoding="utf-8"?>
<styleSheet xmlns="http://schemas.openxmlformats.org/spreadsheetml/2006/main">
  <numFmts count="2">
    <numFmt numFmtId="7" formatCode="&quot;€&quot;\ #,##0.00;\-&quot;€&quot;\ #,##0.00"/>
    <numFmt numFmtId="164" formatCode="&quot;€&quot;\ #,##0.00"/>
  </numFmts>
  <fonts count="20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2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 applyBorder="0"/>
    <xf numFmtId="0" fontId="5" fillId="0" borderId="0" applyBorder="0"/>
    <xf numFmtId="0" fontId="5" fillId="0" borderId="0" applyBorder="0"/>
  </cellStyleXfs>
  <cellXfs count="61">
    <xf numFmtId="0" fontId="0" fillId="0" borderId="0" xfId="0"/>
    <xf numFmtId="0" fontId="0" fillId="0" borderId="8" xfId="0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14" fontId="5" fillId="2" borderId="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10" fillId="0" borderId="1" xfId="0" applyFont="1" applyBorder="1" applyAlignment="1">
      <alignment horizontal="center"/>
    </xf>
    <xf numFmtId="14" fontId="11" fillId="0" borderId="1" xfId="1" applyNumberFormat="1" applyFont="1" applyBorder="1"/>
    <xf numFmtId="164" fontId="11" fillId="0" borderId="1" xfId="1" applyNumberFormat="1" applyFont="1" applyBorder="1"/>
    <xf numFmtId="164" fontId="11" fillId="0" borderId="1" xfId="1" applyNumberFormat="1" applyFont="1" applyBorder="1" applyAlignment="1">
      <alignment wrapText="1"/>
    </xf>
    <xf numFmtId="7" fontId="11" fillId="0" borderId="1" xfId="1" applyNumberFormat="1" applyFont="1" applyBorder="1" applyAlignment="1">
      <alignment wrapText="1"/>
    </xf>
    <xf numFmtId="164" fontId="11" fillId="0" borderId="1" xfId="1" applyNumberFormat="1" applyFont="1" applyFill="1" applyBorder="1" applyAlignment="1">
      <alignment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Border="1"/>
    <xf numFmtId="164" fontId="11" fillId="0" borderId="1" xfId="2" applyNumberFormat="1" applyFont="1" applyBorder="1"/>
    <xf numFmtId="164" fontId="11" fillId="0" borderId="1" xfId="2" applyNumberFormat="1" applyFont="1" applyBorder="1" applyAlignment="1">
      <alignment wrapText="1"/>
    </xf>
    <xf numFmtId="7" fontId="11" fillId="0" borderId="1" xfId="2" applyNumberFormat="1" applyFont="1" applyBorder="1" applyAlignment="1">
      <alignment wrapText="1"/>
    </xf>
    <xf numFmtId="164" fontId="11" fillId="0" borderId="1" xfId="2" applyNumberFormat="1" applyFont="1" applyFill="1" applyBorder="1" applyAlignment="1">
      <alignment wrapText="1"/>
    </xf>
    <xf numFmtId="0" fontId="12" fillId="0" borderId="1" xfId="3" applyFont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14" fontId="11" fillId="0" borderId="1" xfId="3" applyNumberFormat="1" applyFont="1" applyBorder="1"/>
    <xf numFmtId="164" fontId="11" fillId="0" borderId="1" xfId="3" applyNumberFormat="1" applyFont="1" applyBorder="1"/>
    <xf numFmtId="164" fontId="11" fillId="0" borderId="1" xfId="3" applyNumberFormat="1" applyFont="1" applyBorder="1" applyAlignment="1">
      <alignment wrapText="1"/>
    </xf>
    <xf numFmtId="7" fontId="11" fillId="0" borderId="1" xfId="3" applyNumberFormat="1" applyFont="1" applyBorder="1" applyAlignment="1">
      <alignment wrapText="1"/>
    </xf>
    <xf numFmtId="164" fontId="11" fillId="0" borderId="1" xfId="3" applyNumberFormat="1" applyFont="1" applyFill="1" applyBorder="1" applyAlignment="1">
      <alignment wrapText="1"/>
    </xf>
    <xf numFmtId="0" fontId="12" fillId="0" borderId="1" xfId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0" fontId="1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">
    <cellStyle name="Normale" xfId="0" builtinId="0"/>
    <cellStyle name="Normale_Foglio1" xfId="1"/>
    <cellStyle name="Normale_Foglio2" xfId="2"/>
    <cellStyle name="Normale_Foglio3" xfId="3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130" zoomScaleNormal="130" workbookViewId="0">
      <selection activeCell="D19" sqref="D19"/>
    </sheetView>
  </sheetViews>
  <sheetFormatPr defaultRowHeight="15"/>
  <cols>
    <col min="1" max="1" width="11.42578125" customWidth="1"/>
    <col min="2" max="2" width="23.140625" customWidth="1"/>
    <col min="3" max="4" width="14.28515625" style="2" customWidth="1"/>
    <col min="5" max="5" width="10.140625" customWidth="1"/>
    <col min="6" max="6" width="14.140625" customWidth="1"/>
    <col min="7" max="7" width="9.42578125" customWidth="1"/>
    <col min="8" max="8" width="12" customWidth="1"/>
    <col min="9" max="9" width="17" customWidth="1"/>
    <col min="10" max="10" width="32.28515625" customWidth="1"/>
    <col min="11" max="11" width="10" style="2" customWidth="1"/>
  </cols>
  <sheetData>
    <row r="1" spans="1:23" ht="15.75" thickBot="1">
      <c r="A1" s="54" t="s">
        <v>28</v>
      </c>
      <c r="J1" s="60" t="s">
        <v>22</v>
      </c>
      <c r="K1" s="60" t="s">
        <v>23</v>
      </c>
    </row>
    <row r="2" spans="1:23" ht="42.75" customHeight="1" thickBot="1">
      <c r="A2" s="18" t="s">
        <v>6</v>
      </c>
      <c r="B2" s="50" t="s">
        <v>10</v>
      </c>
      <c r="C2" s="19" t="s">
        <v>1</v>
      </c>
      <c r="D2" s="19" t="s">
        <v>2</v>
      </c>
      <c r="E2" s="20" t="s">
        <v>8</v>
      </c>
      <c r="F2" s="17" t="s">
        <v>9</v>
      </c>
      <c r="G2" s="47" t="s">
        <v>7</v>
      </c>
      <c r="H2" s="20" t="s">
        <v>4</v>
      </c>
      <c r="I2" s="57" t="s">
        <v>5</v>
      </c>
      <c r="J2" s="56">
        <v>3</v>
      </c>
      <c r="K2" s="23">
        <f>J2*360</f>
        <v>1080</v>
      </c>
    </row>
    <row r="3" spans="1:23">
      <c r="A3" s="51" t="s">
        <v>0</v>
      </c>
      <c r="B3" s="51"/>
      <c r="C3" s="48"/>
      <c r="D3" s="48"/>
      <c r="E3" s="21"/>
      <c r="F3" s="45" t="s">
        <v>24</v>
      </c>
      <c r="G3" s="48"/>
      <c r="H3" s="21"/>
      <c r="I3" s="58" t="s">
        <v>25</v>
      </c>
      <c r="J3" s="56">
        <v>9</v>
      </c>
      <c r="K3" s="23">
        <f t="shared" ref="K3:K4" si="0">J3*360</f>
        <v>3240</v>
      </c>
    </row>
    <row r="4" spans="1:23" ht="15.75" thickBot="1">
      <c r="A4" s="52"/>
      <c r="B4" s="52"/>
      <c r="C4" s="3"/>
      <c r="D4" s="3"/>
      <c r="E4" s="22"/>
      <c r="F4" s="1"/>
      <c r="G4" s="49"/>
      <c r="H4" s="22"/>
      <c r="I4" s="59" t="s">
        <v>26</v>
      </c>
      <c r="J4" s="56">
        <v>15</v>
      </c>
      <c r="K4" s="23">
        <f t="shared" si="0"/>
        <v>5400</v>
      </c>
    </row>
    <row r="5" spans="1:23" ht="18.75">
      <c r="A5" s="12" t="s">
        <v>29</v>
      </c>
      <c r="B5" s="13" t="s">
        <v>30</v>
      </c>
      <c r="C5" s="6">
        <v>37865</v>
      </c>
      <c r="D5" s="6">
        <v>37865</v>
      </c>
      <c r="E5" s="14">
        <f>D5-C5+1</f>
        <v>1</v>
      </c>
      <c r="F5" s="16">
        <f>E5</f>
        <v>1</v>
      </c>
      <c r="G5" s="14">
        <v>36</v>
      </c>
      <c r="H5" s="15">
        <f t="shared" ref="H5:H8" si="1">IF(F5&lt;1081,0,3)</f>
        <v>0</v>
      </c>
      <c r="I5" s="12" t="s">
        <v>27</v>
      </c>
      <c r="J5" t="s">
        <v>21</v>
      </c>
      <c r="L5" s="55"/>
    </row>
    <row r="6" spans="1:23" ht="18.75">
      <c r="A6" s="7"/>
      <c r="B6" s="13"/>
      <c r="C6" s="4">
        <v>37869</v>
      </c>
      <c r="D6" s="4">
        <v>37870</v>
      </c>
      <c r="E6" s="8">
        <f>D6-C6+1</f>
        <v>2</v>
      </c>
      <c r="F6" s="16">
        <f>F5+E6</f>
        <v>3</v>
      </c>
      <c r="G6" s="8">
        <v>36</v>
      </c>
      <c r="H6" s="15">
        <f t="shared" si="1"/>
        <v>0</v>
      </c>
      <c r="I6" s="7" t="s">
        <v>3</v>
      </c>
      <c r="J6" s="53">
        <f>IF(F6&gt;5400,"Attenzione superata F 15 Dividi Riga",IF(F6&gt;3240,"Attenzione superata F 9 Dividi Riga",IF(F6&gt;1080,"Attenzione superata F 3 Dividi Riga",0)))</f>
        <v>0</v>
      </c>
    </row>
    <row r="7" spans="1:23" ht="18.75">
      <c r="A7" s="7"/>
      <c r="B7" s="13"/>
      <c r="C7" s="4">
        <v>38596</v>
      </c>
      <c r="D7" s="4">
        <v>38960</v>
      </c>
      <c r="E7" s="8">
        <f>IF(D7&gt;1,D7-C7+1,0)</f>
        <v>365</v>
      </c>
      <c r="F7" s="16">
        <f>IF(D7&gt;1,F6+E7,0)</f>
        <v>368</v>
      </c>
      <c r="G7" s="8">
        <v>36</v>
      </c>
      <c r="H7" s="15">
        <f t="shared" si="1"/>
        <v>0</v>
      </c>
      <c r="I7" s="7" t="s">
        <v>3</v>
      </c>
      <c r="J7" s="53">
        <f t="shared" ref="J7:J8" si="2">IF(F7&gt;5400,"Attenzione superata F 15 Dividi Riga",IF(F7&gt;3240,"Attenzione superata F 9 Dividi Riga",IF(F7&gt;1080,"Attenzione superata F 3 Dividi Riga",0)))</f>
        <v>0</v>
      </c>
    </row>
    <row r="8" spans="1:23" ht="18.75">
      <c r="A8" s="7"/>
      <c r="B8" s="13"/>
      <c r="C8" s="4">
        <v>38961</v>
      </c>
      <c r="D8" s="4">
        <v>39325</v>
      </c>
      <c r="E8" s="8">
        <f t="shared" ref="E8:E26" si="3">IF(D8&gt;1,D8-C8+1,0)</f>
        <v>365</v>
      </c>
      <c r="F8" s="16">
        <f>IF(D8&gt;1,F7+E8,0)</f>
        <v>733</v>
      </c>
      <c r="G8" s="8">
        <v>36</v>
      </c>
      <c r="H8" s="15">
        <f t="shared" si="1"/>
        <v>0</v>
      </c>
      <c r="I8" s="7" t="s">
        <v>3</v>
      </c>
      <c r="J8" s="53">
        <f t="shared" si="2"/>
        <v>0</v>
      </c>
    </row>
    <row r="9" spans="1:23" ht="18.75">
      <c r="A9" s="7"/>
      <c r="B9" s="13"/>
      <c r="C9" s="4">
        <v>39327</v>
      </c>
      <c r="D9" s="4">
        <v>39673</v>
      </c>
      <c r="E9" s="8">
        <f t="shared" si="3"/>
        <v>347</v>
      </c>
      <c r="F9" s="16">
        <f>IF(D9&gt;1,F8+E9,0)</f>
        <v>1080</v>
      </c>
      <c r="G9" s="8">
        <v>36</v>
      </c>
      <c r="H9" s="15">
        <f>IF(F9&lt;1081,0,3)</f>
        <v>0</v>
      </c>
      <c r="I9" s="7" t="s">
        <v>3</v>
      </c>
      <c r="J9" s="53">
        <f>IF(F9&gt;5400,"Attenzione superata F 15 Dividi Riga",IF(F9&gt;3240,"Attenzione superata F 9 Dividi Riga",IF(F9&gt;1080,"Attenzione superata F 3 Dividi Riga",0)))</f>
        <v>0</v>
      </c>
    </row>
    <row r="10" spans="1:23" ht="18.75">
      <c r="A10" s="7"/>
      <c r="B10" s="13"/>
      <c r="C10" s="4">
        <v>39674</v>
      </c>
      <c r="D10" s="4">
        <v>39674</v>
      </c>
      <c r="E10" s="8">
        <f t="shared" si="3"/>
        <v>1</v>
      </c>
      <c r="F10" s="16">
        <f>IF(D10&gt;1,F9+E10,0)</f>
        <v>1081</v>
      </c>
      <c r="G10" s="8">
        <v>36</v>
      </c>
      <c r="H10" s="15">
        <f>IF(F10&gt;5400,15,IF(F10&gt;3240,9,IF(F10&gt;=1080,3,0)))</f>
        <v>3</v>
      </c>
      <c r="I10" s="7" t="s">
        <v>3</v>
      </c>
      <c r="J10" s="53" t="str">
        <f t="shared" ref="J10:J33" si="4">IF(F10&gt;5400,"Attenzione superata F 15 Dividi Riga",IF(F10&gt;3240,"Attenzione superata F 9 Dividi Riga",IF(F10&gt;1080,"Attenzione superata F 3 Dividi Riga",0)))</f>
        <v>Attenzione superata F 3 Dividi Riga</v>
      </c>
    </row>
    <row r="11" spans="1:23" ht="18.75">
      <c r="A11" s="7"/>
      <c r="B11" s="13"/>
      <c r="C11" s="4">
        <v>41518</v>
      </c>
      <c r="D11" s="4">
        <v>41834</v>
      </c>
      <c r="E11" s="8">
        <f t="shared" si="3"/>
        <v>317</v>
      </c>
      <c r="F11" s="16">
        <f>IF(D11&gt;1,F10+E11,0)</f>
        <v>1398</v>
      </c>
      <c r="G11" s="8">
        <v>36</v>
      </c>
      <c r="H11" s="15">
        <f t="shared" ref="H11:H33" si="5">IF(F11&gt;5400,15,IF(F11&gt;3240,9,IF(F11&gt;=1080,3,0)))</f>
        <v>3</v>
      </c>
      <c r="I11" s="7" t="s">
        <v>3</v>
      </c>
      <c r="J11" s="53" t="str">
        <f t="shared" si="4"/>
        <v>Attenzione superata F 3 Dividi Riga</v>
      </c>
    </row>
    <row r="12" spans="1:23" s="5" customFormat="1" ht="18.75">
      <c r="A12" s="9"/>
      <c r="B12" s="13"/>
      <c r="C12" s="4">
        <v>41835</v>
      </c>
      <c r="D12" s="4">
        <v>42613</v>
      </c>
      <c r="E12" s="8">
        <f t="shared" si="3"/>
        <v>779</v>
      </c>
      <c r="F12" s="16">
        <f>IF(D12&gt;1,F11+E12,0)</f>
        <v>2177</v>
      </c>
      <c r="G12" s="8">
        <v>36</v>
      </c>
      <c r="H12" s="15">
        <f t="shared" si="5"/>
        <v>3</v>
      </c>
      <c r="I12" s="9" t="s">
        <v>3</v>
      </c>
      <c r="J12" s="53" t="str">
        <f t="shared" si="4"/>
        <v>Attenzione superata F 3 Dividi Riga</v>
      </c>
      <c r="K12" s="2"/>
      <c r="L12"/>
      <c r="M12"/>
      <c r="N12"/>
      <c r="O12"/>
      <c r="P12"/>
      <c r="Q12"/>
      <c r="R12"/>
      <c r="S12"/>
      <c r="T12"/>
      <c r="U12"/>
      <c r="V12"/>
      <c r="W12"/>
    </row>
    <row r="13" spans="1:23" ht="18.75">
      <c r="A13" s="7"/>
      <c r="B13" s="13"/>
      <c r="C13" s="4">
        <v>42614</v>
      </c>
      <c r="D13" s="4">
        <v>43291</v>
      </c>
      <c r="E13" s="8">
        <f t="shared" si="3"/>
        <v>678</v>
      </c>
      <c r="F13" s="16">
        <f>IF(D13&gt;1,F12+E13,0)</f>
        <v>2855</v>
      </c>
      <c r="G13" s="8">
        <v>36</v>
      </c>
      <c r="H13" s="15">
        <f t="shared" si="5"/>
        <v>3</v>
      </c>
      <c r="I13" s="11"/>
      <c r="J13" s="53" t="str">
        <f t="shared" si="4"/>
        <v>Attenzione superata F 3 Dividi Riga</v>
      </c>
    </row>
    <row r="14" spans="1:23" ht="18.75">
      <c r="A14" s="7"/>
      <c r="B14" s="13"/>
      <c r="C14" s="4">
        <v>43344</v>
      </c>
      <c r="D14" s="4">
        <v>43708</v>
      </c>
      <c r="E14" s="8">
        <f t="shared" si="3"/>
        <v>365</v>
      </c>
      <c r="F14" s="16">
        <f>IF(D14&gt;1,F13+E14,0)</f>
        <v>3220</v>
      </c>
      <c r="G14" s="8">
        <v>36</v>
      </c>
      <c r="H14" s="15">
        <f t="shared" si="5"/>
        <v>3</v>
      </c>
      <c r="I14" s="11"/>
      <c r="J14" s="53" t="str">
        <f t="shared" si="4"/>
        <v>Attenzione superata F 3 Dividi Riga</v>
      </c>
    </row>
    <row r="15" spans="1:23" ht="18.75">
      <c r="A15" s="7"/>
      <c r="B15" s="13"/>
      <c r="C15" s="4">
        <v>43709</v>
      </c>
      <c r="D15" s="4">
        <v>43733</v>
      </c>
      <c r="E15" s="8">
        <f t="shared" si="3"/>
        <v>25</v>
      </c>
      <c r="F15" s="16">
        <f>IF(D15&gt;1,F14+E15,0)</f>
        <v>3245</v>
      </c>
      <c r="G15" s="8">
        <v>36</v>
      </c>
      <c r="H15" s="15">
        <f t="shared" si="5"/>
        <v>9</v>
      </c>
      <c r="I15" s="11"/>
      <c r="J15" s="53" t="str">
        <f t="shared" si="4"/>
        <v>Attenzione superata F 9 Dividi Riga</v>
      </c>
    </row>
    <row r="16" spans="1:23" ht="18.75">
      <c r="A16" s="7"/>
      <c r="B16" s="13"/>
      <c r="C16" s="4">
        <v>43735</v>
      </c>
      <c r="D16" s="4">
        <v>43748</v>
      </c>
      <c r="E16" s="8">
        <f t="shared" si="3"/>
        <v>14</v>
      </c>
      <c r="F16" s="16">
        <f>IF(D16&gt;1,F15+E16,0)</f>
        <v>3259</v>
      </c>
      <c r="G16" s="8">
        <v>36</v>
      </c>
      <c r="H16" s="15">
        <f t="shared" si="5"/>
        <v>9</v>
      </c>
      <c r="I16" s="11"/>
      <c r="J16" s="53" t="str">
        <f t="shared" si="4"/>
        <v>Attenzione superata F 9 Dividi Riga</v>
      </c>
    </row>
    <row r="17" spans="1:10" ht="18.75">
      <c r="A17" s="7"/>
      <c r="B17" s="13"/>
      <c r="C17" s="4">
        <v>43831</v>
      </c>
      <c r="D17" s="4">
        <v>45971</v>
      </c>
      <c r="E17" s="8">
        <f t="shared" si="3"/>
        <v>2141</v>
      </c>
      <c r="F17" s="16">
        <f>IF(D17&gt;1,F16+E17,0)</f>
        <v>5400</v>
      </c>
      <c r="G17" s="10"/>
      <c r="H17" s="15">
        <f t="shared" si="5"/>
        <v>9</v>
      </c>
      <c r="I17" s="11"/>
      <c r="J17" s="53" t="str">
        <f t="shared" si="4"/>
        <v>Attenzione superata F 9 Dividi Riga</v>
      </c>
    </row>
    <row r="18" spans="1:10" ht="18.75">
      <c r="A18" s="7"/>
      <c r="B18" s="13"/>
      <c r="C18" s="4">
        <v>45972</v>
      </c>
      <c r="D18" s="4">
        <v>46022</v>
      </c>
      <c r="E18" s="8">
        <f t="shared" si="3"/>
        <v>51</v>
      </c>
      <c r="F18" s="16">
        <f>IF(D18&gt;1,F17+E18,0)</f>
        <v>5451</v>
      </c>
      <c r="G18" s="10"/>
      <c r="H18" s="15">
        <f t="shared" si="5"/>
        <v>15</v>
      </c>
      <c r="I18" s="11"/>
      <c r="J18" s="53" t="str">
        <f t="shared" si="4"/>
        <v>Attenzione superata F 15 Dividi Riga</v>
      </c>
    </row>
    <row r="19" spans="1:10" ht="18.75">
      <c r="A19" s="7"/>
      <c r="B19" s="13"/>
      <c r="C19" s="4"/>
      <c r="D19" s="4"/>
      <c r="E19" s="8">
        <f t="shared" si="3"/>
        <v>0</v>
      </c>
      <c r="F19" s="16">
        <f>IF(D19&gt;1,F18+E19,0)</f>
        <v>0</v>
      </c>
      <c r="G19" s="10"/>
      <c r="H19" s="15">
        <f t="shared" si="5"/>
        <v>0</v>
      </c>
      <c r="I19" s="11"/>
      <c r="J19" s="53">
        <f t="shared" si="4"/>
        <v>0</v>
      </c>
    </row>
    <row r="20" spans="1:10" ht="18.75">
      <c r="A20" s="7"/>
      <c r="B20" s="13"/>
      <c r="C20" s="4"/>
      <c r="D20" s="4"/>
      <c r="E20" s="8">
        <f t="shared" si="3"/>
        <v>0</v>
      </c>
      <c r="F20" s="16">
        <f>IF(D20&gt;1,F19+E20,0)</f>
        <v>0</v>
      </c>
      <c r="G20" s="10"/>
      <c r="H20" s="15">
        <f t="shared" si="5"/>
        <v>0</v>
      </c>
      <c r="I20" s="11"/>
      <c r="J20" s="53">
        <f t="shared" si="4"/>
        <v>0</v>
      </c>
    </row>
    <row r="21" spans="1:10" ht="18.75">
      <c r="A21" s="7"/>
      <c r="B21" s="13"/>
      <c r="C21" s="4"/>
      <c r="D21" s="4"/>
      <c r="E21" s="8">
        <f t="shared" si="3"/>
        <v>0</v>
      </c>
      <c r="F21" s="16">
        <f>IF(D21&gt;1,F20+E21,0)</f>
        <v>0</v>
      </c>
      <c r="G21" s="10"/>
      <c r="H21" s="15">
        <f t="shared" si="5"/>
        <v>0</v>
      </c>
      <c r="I21" s="11"/>
      <c r="J21" s="53">
        <f t="shared" si="4"/>
        <v>0</v>
      </c>
    </row>
    <row r="22" spans="1:10" ht="18.75">
      <c r="A22" s="7"/>
      <c r="B22" s="13"/>
      <c r="C22" s="4"/>
      <c r="D22" s="4"/>
      <c r="E22" s="8">
        <f t="shared" si="3"/>
        <v>0</v>
      </c>
      <c r="F22" s="16">
        <f>IF(D22&gt;1,F21+E22,0)</f>
        <v>0</v>
      </c>
      <c r="G22" s="8"/>
      <c r="H22" s="15">
        <f t="shared" si="5"/>
        <v>0</v>
      </c>
      <c r="I22" s="11"/>
      <c r="J22" s="53">
        <f t="shared" si="4"/>
        <v>0</v>
      </c>
    </row>
    <row r="23" spans="1:10" ht="18.75">
      <c r="A23" s="7"/>
      <c r="B23" s="13"/>
      <c r="C23" s="4"/>
      <c r="D23" s="4"/>
      <c r="E23" s="8">
        <f t="shared" si="3"/>
        <v>0</v>
      </c>
      <c r="F23" s="16">
        <f>IF(D23&gt;1,F22+E23,0)</f>
        <v>0</v>
      </c>
      <c r="G23" s="8"/>
      <c r="H23" s="15">
        <f t="shared" si="5"/>
        <v>0</v>
      </c>
      <c r="I23" s="11"/>
      <c r="J23" s="53">
        <f t="shared" si="4"/>
        <v>0</v>
      </c>
    </row>
    <row r="24" spans="1:10" ht="18.75">
      <c r="A24" s="7"/>
      <c r="B24" s="13"/>
      <c r="C24" s="4"/>
      <c r="D24" s="4"/>
      <c r="E24" s="8">
        <f t="shared" si="3"/>
        <v>0</v>
      </c>
      <c r="F24" s="16">
        <f>IF(D24&gt;1,F23+E24,0)</f>
        <v>0</v>
      </c>
      <c r="G24" s="8"/>
      <c r="H24" s="15">
        <f t="shared" si="5"/>
        <v>0</v>
      </c>
      <c r="I24" s="11"/>
      <c r="J24" s="53">
        <f t="shared" si="4"/>
        <v>0</v>
      </c>
    </row>
    <row r="25" spans="1:10" ht="18.75">
      <c r="A25" s="7"/>
      <c r="B25" s="13"/>
      <c r="C25" s="4"/>
      <c r="D25" s="4"/>
      <c r="E25" s="8">
        <f t="shared" si="3"/>
        <v>0</v>
      </c>
      <c r="F25" s="16">
        <f>IF(D25&gt;1,F24+E25,0)</f>
        <v>0</v>
      </c>
      <c r="G25" s="8"/>
      <c r="H25" s="15">
        <f t="shared" si="5"/>
        <v>0</v>
      </c>
      <c r="I25" s="11"/>
      <c r="J25" s="53">
        <f t="shared" si="4"/>
        <v>0</v>
      </c>
    </row>
    <row r="26" spans="1:10" ht="18.75">
      <c r="A26" s="7"/>
      <c r="B26" s="13"/>
      <c r="C26" s="4"/>
      <c r="D26" s="4"/>
      <c r="E26" s="8">
        <f t="shared" si="3"/>
        <v>0</v>
      </c>
      <c r="F26" s="16">
        <f>IF(D26&gt;1,F25+E26,0)</f>
        <v>0</v>
      </c>
      <c r="G26" s="8"/>
      <c r="H26" s="15">
        <f t="shared" si="5"/>
        <v>0</v>
      </c>
      <c r="I26" s="11"/>
      <c r="J26" s="53">
        <f t="shared" si="4"/>
        <v>0</v>
      </c>
    </row>
    <row r="27" spans="1:10" ht="18.75">
      <c r="A27" s="7"/>
      <c r="B27" s="13"/>
      <c r="C27" s="4"/>
      <c r="D27" s="4"/>
      <c r="E27" s="8">
        <f t="shared" ref="E27:E33" si="6">IF(D27&gt;1,D27-C27+1,0)</f>
        <v>0</v>
      </c>
      <c r="F27" s="16">
        <f>IF(D27&gt;1,F26+E27,0)</f>
        <v>0</v>
      </c>
      <c r="G27" s="8"/>
      <c r="H27" s="15">
        <f t="shared" si="5"/>
        <v>0</v>
      </c>
      <c r="I27" s="11"/>
      <c r="J27" s="53">
        <f t="shared" si="4"/>
        <v>0</v>
      </c>
    </row>
    <row r="28" spans="1:10" ht="18.75">
      <c r="A28" s="7"/>
      <c r="B28" s="13"/>
      <c r="C28" s="4"/>
      <c r="D28" s="4"/>
      <c r="E28" s="8">
        <f t="shared" si="6"/>
        <v>0</v>
      </c>
      <c r="F28" s="16">
        <f>IF(D28&gt;1,F27+E28,0)</f>
        <v>0</v>
      </c>
      <c r="G28" s="8"/>
      <c r="H28" s="15">
        <f t="shared" si="5"/>
        <v>0</v>
      </c>
      <c r="I28" s="11"/>
      <c r="J28" s="53">
        <f t="shared" si="4"/>
        <v>0</v>
      </c>
    </row>
    <row r="29" spans="1:10" ht="18.75">
      <c r="A29" s="7"/>
      <c r="B29" s="13"/>
      <c r="C29" s="4"/>
      <c r="D29" s="4"/>
      <c r="E29" s="8">
        <f t="shared" si="6"/>
        <v>0</v>
      </c>
      <c r="F29" s="16">
        <f>IF(D29&gt;1,F28+E29,0)</f>
        <v>0</v>
      </c>
      <c r="G29" s="8"/>
      <c r="H29" s="15">
        <f t="shared" si="5"/>
        <v>0</v>
      </c>
      <c r="I29" s="11"/>
      <c r="J29" s="53">
        <f t="shared" si="4"/>
        <v>0</v>
      </c>
    </row>
    <row r="30" spans="1:10" ht="18.75">
      <c r="A30" s="7"/>
      <c r="B30" s="13"/>
      <c r="C30" s="4"/>
      <c r="D30" s="4"/>
      <c r="E30" s="8">
        <f t="shared" si="6"/>
        <v>0</v>
      </c>
      <c r="F30" s="16">
        <f>IF(D30&gt;1,F29+E30,0)</f>
        <v>0</v>
      </c>
      <c r="G30" s="8"/>
      <c r="H30" s="15">
        <f t="shared" si="5"/>
        <v>0</v>
      </c>
      <c r="I30" s="11"/>
      <c r="J30" s="53">
        <f t="shared" si="4"/>
        <v>0</v>
      </c>
    </row>
    <row r="31" spans="1:10" ht="18.75">
      <c r="A31" s="7"/>
      <c r="B31" s="13"/>
      <c r="C31" s="4"/>
      <c r="D31" s="4"/>
      <c r="E31" s="8">
        <f t="shared" si="6"/>
        <v>0</v>
      </c>
      <c r="F31" s="16">
        <f>IF(D31&gt;1,F30+E31,0)</f>
        <v>0</v>
      </c>
      <c r="G31" s="8"/>
      <c r="H31" s="15">
        <f t="shared" si="5"/>
        <v>0</v>
      </c>
      <c r="I31" s="11"/>
      <c r="J31" s="53">
        <f t="shared" si="4"/>
        <v>0</v>
      </c>
    </row>
    <row r="32" spans="1:10" ht="18.75">
      <c r="A32" s="7"/>
      <c r="B32" s="13"/>
      <c r="C32" s="4"/>
      <c r="D32" s="4"/>
      <c r="E32" s="8">
        <f t="shared" si="6"/>
        <v>0</v>
      </c>
      <c r="F32" s="16">
        <f>IF(D32&gt;1,F31+E32,0)</f>
        <v>0</v>
      </c>
      <c r="G32" s="8"/>
      <c r="H32" s="15">
        <f t="shared" si="5"/>
        <v>0</v>
      </c>
      <c r="I32" s="11"/>
      <c r="J32" s="53">
        <f t="shared" si="4"/>
        <v>0</v>
      </c>
    </row>
    <row r="33" spans="1:10" ht="18.75">
      <c r="A33" s="7"/>
      <c r="B33" s="13"/>
      <c r="C33" s="4"/>
      <c r="D33" s="4"/>
      <c r="E33" s="8">
        <f t="shared" si="6"/>
        <v>0</v>
      </c>
      <c r="F33" s="16">
        <f>IF(D33&gt;1,F32+E33,0)</f>
        <v>0</v>
      </c>
      <c r="G33" s="8"/>
      <c r="H33" s="15">
        <f t="shared" si="5"/>
        <v>0</v>
      </c>
      <c r="I33" s="11"/>
      <c r="J33" s="53">
        <f t="shared" si="4"/>
        <v>0</v>
      </c>
    </row>
  </sheetData>
  <mergeCells count="2">
    <mergeCell ref="B2:B4"/>
    <mergeCell ref="A3:A4"/>
  </mergeCells>
  <conditionalFormatting sqref="F5">
    <cfRule type="expression" dxfId="0" priority="3">
      <formula>IF(F5&gt;5040,IF(F5&gt;2880,IF(F13&gt;=1080,)))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opLeftCell="A22" workbookViewId="0">
      <selection activeCell="J33" sqref="J33"/>
    </sheetView>
  </sheetViews>
  <sheetFormatPr defaultRowHeight="15"/>
  <cols>
    <col min="1" max="5" width="20.5703125" customWidth="1"/>
  </cols>
  <sheetData>
    <row r="1" spans="1:5">
      <c r="A1" s="46" t="s">
        <v>11</v>
      </c>
    </row>
    <row r="2" spans="1:5" ht="36">
      <c r="A2" s="29" t="s">
        <v>13</v>
      </c>
      <c r="B2" s="29" t="s">
        <v>14</v>
      </c>
      <c r="C2" s="29" t="s">
        <v>15</v>
      </c>
      <c r="D2" s="29" t="s">
        <v>16</v>
      </c>
      <c r="E2" s="30" t="s">
        <v>17</v>
      </c>
    </row>
    <row r="3" spans="1:5">
      <c r="A3" s="24">
        <v>36892</v>
      </c>
      <c r="B3" s="25">
        <v>6189.2194786884065</v>
      </c>
      <c r="C3" s="26">
        <v>6207.16</v>
      </c>
      <c r="D3" s="26">
        <v>12396.379478688406</v>
      </c>
      <c r="E3" s="28">
        <f>912185.7/1936.27</f>
        <v>471.10459801577258</v>
      </c>
    </row>
    <row r="4" spans="1:5">
      <c r="A4" s="24">
        <v>37257</v>
      </c>
      <c r="B4" s="25">
        <v>6501.5794786884062</v>
      </c>
      <c r="C4" s="26">
        <v>6207.16</v>
      </c>
      <c r="D4" s="27">
        <v>12708.739478688407</v>
      </c>
      <c r="E4" s="28">
        <v>495.10459801577258</v>
      </c>
    </row>
    <row r="5" spans="1:5">
      <c r="A5" s="24">
        <v>37622</v>
      </c>
      <c r="B5" s="25">
        <v>6822.0994786884057</v>
      </c>
      <c r="C5" s="26">
        <v>6207.16</v>
      </c>
      <c r="D5" s="27">
        <v>13029.259478688406</v>
      </c>
      <c r="E5" s="28">
        <v>579.10459801577258</v>
      </c>
    </row>
    <row r="6" spans="1:5">
      <c r="A6" s="24">
        <v>37987</v>
      </c>
      <c r="B6" s="25">
        <v>7097.1394786884066</v>
      </c>
      <c r="C6" s="26">
        <v>6207.16</v>
      </c>
      <c r="D6" s="27">
        <v>13304.299478688406</v>
      </c>
      <c r="E6" s="28">
        <v>579.10459801577258</v>
      </c>
    </row>
    <row r="7" spans="1:5">
      <c r="A7" s="24">
        <v>38384</v>
      </c>
      <c r="B7" s="25">
        <v>7452.6994786884061</v>
      </c>
      <c r="C7" s="26">
        <v>6207.16</v>
      </c>
      <c r="D7" s="27">
        <v>13659.859478688406</v>
      </c>
      <c r="E7" s="28">
        <v>579.10459801577258</v>
      </c>
    </row>
    <row r="8" spans="1:5">
      <c r="A8" s="24">
        <v>38718</v>
      </c>
      <c r="B8" s="25">
        <v>7515.3394786884055</v>
      </c>
      <c r="C8" s="26">
        <v>6207.16</v>
      </c>
      <c r="D8" s="27">
        <v>13722.499478688405</v>
      </c>
      <c r="E8" s="28">
        <v>702.10459801577258</v>
      </c>
    </row>
    <row r="9" spans="1:5">
      <c r="A9" s="24">
        <v>39083</v>
      </c>
      <c r="B9" s="25">
        <v>7774.1794786884057</v>
      </c>
      <c r="C9" s="26">
        <v>6207.16</v>
      </c>
      <c r="D9" s="27">
        <v>13981.339478688406</v>
      </c>
      <c r="E9" s="28">
        <v>702.10459801577258</v>
      </c>
    </row>
    <row r="10" spans="1:5">
      <c r="A10" s="24">
        <v>39114</v>
      </c>
      <c r="B10" s="25">
        <v>8151.8194786884069</v>
      </c>
      <c r="C10" s="26">
        <v>6207.16</v>
      </c>
      <c r="D10" s="27">
        <v>14358.979478688407</v>
      </c>
      <c r="E10" s="28">
        <v>702.10459801577258</v>
      </c>
    </row>
    <row r="11" spans="1:5">
      <c r="A11" s="24">
        <v>39539</v>
      </c>
      <c r="B11" s="25">
        <v>8225.0194786884076</v>
      </c>
      <c r="C11" s="26">
        <v>6207.16</v>
      </c>
      <c r="D11" s="27">
        <v>14432.179478688407</v>
      </c>
      <c r="E11" s="28">
        <v>702.10459801577258</v>
      </c>
    </row>
    <row r="12" spans="1:5">
      <c r="A12" s="24">
        <v>39630</v>
      </c>
      <c r="B12" s="25">
        <v>8273.8594786884078</v>
      </c>
      <c r="C12" s="26">
        <v>6207.16</v>
      </c>
      <c r="D12" s="27">
        <v>14481.019478688408</v>
      </c>
      <c r="E12" s="28">
        <v>702.10459801577258</v>
      </c>
    </row>
    <row r="13" spans="1:5">
      <c r="A13" s="24">
        <v>39814</v>
      </c>
      <c r="B13" s="25">
        <v>8696.7800000000007</v>
      </c>
      <c r="C13" s="26">
        <v>6207.16</v>
      </c>
      <c r="D13" s="27">
        <v>14903.94</v>
      </c>
      <c r="E13" s="28">
        <v>702.10459801577258</v>
      </c>
    </row>
    <row r="14" spans="1:5">
      <c r="A14" s="24">
        <v>40269</v>
      </c>
      <c r="B14" s="25">
        <v>8763.85</v>
      </c>
      <c r="C14" s="26">
        <v>6207.16</v>
      </c>
      <c r="D14" s="27">
        <v>14971.01</v>
      </c>
      <c r="E14" s="28">
        <v>702.10459801577258</v>
      </c>
    </row>
    <row r="15" spans="1:5">
      <c r="A15" s="24">
        <v>40360</v>
      </c>
      <c r="B15" s="25">
        <v>8808.56</v>
      </c>
      <c r="C15" s="26">
        <v>6207.16</v>
      </c>
      <c r="D15" s="27">
        <v>15015.72</v>
      </c>
      <c r="E15" s="28">
        <v>702.10459801577258</v>
      </c>
    </row>
    <row r="17" spans="1:5">
      <c r="A17" s="46" t="s">
        <v>12</v>
      </c>
    </row>
    <row r="18" spans="1:5" ht="36">
      <c r="A18" s="29" t="s">
        <v>13</v>
      </c>
      <c r="B18" s="29" t="s">
        <v>14</v>
      </c>
      <c r="C18" s="29" t="s">
        <v>15</v>
      </c>
      <c r="D18" s="29" t="s">
        <v>16</v>
      </c>
      <c r="E18" s="30" t="s">
        <v>17</v>
      </c>
    </row>
    <row r="19" spans="1:5">
      <c r="A19" s="31">
        <v>36892</v>
      </c>
      <c r="B19" s="32">
        <v>7606.8936666890468</v>
      </c>
      <c r="C19" s="33">
        <v>6280.06</v>
      </c>
      <c r="D19" s="33">
        <v>13886.953666689047</v>
      </c>
      <c r="E19" s="35">
        <f>971930.0892/1936.27</f>
        <v>501.96000000000004</v>
      </c>
    </row>
    <row r="20" spans="1:5">
      <c r="A20" s="31">
        <v>37257</v>
      </c>
      <c r="B20" s="32">
        <v>7956.8136666890468</v>
      </c>
      <c r="C20" s="33">
        <v>6280.06</v>
      </c>
      <c r="D20" s="34">
        <v>14236.873666689047</v>
      </c>
      <c r="E20" s="35">
        <v>537.96</v>
      </c>
    </row>
    <row r="21" spans="1:5">
      <c r="A21" s="31">
        <v>37622</v>
      </c>
      <c r="B21" s="32">
        <v>8315.8536666890468</v>
      </c>
      <c r="C21" s="33">
        <v>6280.06</v>
      </c>
      <c r="D21" s="34">
        <v>14595.913666689048</v>
      </c>
      <c r="E21" s="35">
        <v>633.96</v>
      </c>
    </row>
    <row r="22" spans="1:5">
      <c r="A22" s="31">
        <v>37987</v>
      </c>
      <c r="B22" s="32">
        <v>8624.0136666890467</v>
      </c>
      <c r="C22" s="33">
        <v>6280.06</v>
      </c>
      <c r="D22" s="34">
        <v>14904.073666689048</v>
      </c>
      <c r="E22" s="35">
        <v>633.96</v>
      </c>
    </row>
    <row r="23" spans="1:5">
      <c r="A23" s="31">
        <v>38384</v>
      </c>
      <c r="B23" s="32">
        <v>9022.2936666890491</v>
      </c>
      <c r="C23" s="33">
        <v>6280.06</v>
      </c>
      <c r="D23" s="34">
        <v>15302.35366668905</v>
      </c>
      <c r="E23" s="35">
        <v>633.96</v>
      </c>
    </row>
    <row r="24" spans="1:5">
      <c r="A24" s="31">
        <v>38718</v>
      </c>
      <c r="B24" s="32">
        <v>9092.4936666890499</v>
      </c>
      <c r="C24" s="33">
        <v>6280.06</v>
      </c>
      <c r="D24" s="34">
        <v>15372.553666689051</v>
      </c>
      <c r="E24" s="35">
        <v>774</v>
      </c>
    </row>
    <row r="25" spans="1:5">
      <c r="A25" s="31">
        <v>39083</v>
      </c>
      <c r="B25" s="32">
        <v>9382.4136666890481</v>
      </c>
      <c r="C25" s="33">
        <v>6280.06</v>
      </c>
      <c r="D25" s="34">
        <v>15662.473666689049</v>
      </c>
      <c r="E25" s="35">
        <v>774</v>
      </c>
    </row>
    <row r="26" spans="1:5">
      <c r="A26" s="31">
        <v>39114</v>
      </c>
      <c r="B26" s="32">
        <v>9805.5336666890471</v>
      </c>
      <c r="C26" s="33">
        <v>6280.06</v>
      </c>
      <c r="D26" s="34">
        <v>16085.593666689048</v>
      </c>
      <c r="E26" s="35">
        <v>774</v>
      </c>
    </row>
    <row r="27" spans="1:5">
      <c r="A27" s="31">
        <v>39539</v>
      </c>
      <c r="B27" s="32">
        <v>9887.6136666890488</v>
      </c>
      <c r="C27" s="33">
        <v>6280.06</v>
      </c>
      <c r="D27" s="34">
        <v>16167.67366668905</v>
      </c>
      <c r="E27" s="35">
        <v>774</v>
      </c>
    </row>
    <row r="28" spans="1:5">
      <c r="A28" s="31">
        <v>39630</v>
      </c>
      <c r="B28" s="32">
        <v>9942.2136666890474</v>
      </c>
      <c r="C28" s="33">
        <v>6280.06</v>
      </c>
      <c r="D28" s="34">
        <v>16222.273666689049</v>
      </c>
      <c r="E28" s="35">
        <v>774</v>
      </c>
    </row>
    <row r="29" spans="1:5">
      <c r="A29" s="31">
        <v>39814</v>
      </c>
      <c r="B29" s="32">
        <v>10416</v>
      </c>
      <c r="C29" s="33">
        <v>6280.06</v>
      </c>
      <c r="D29" s="34">
        <v>16696.060000000001</v>
      </c>
      <c r="E29" s="35">
        <v>774</v>
      </c>
    </row>
    <row r="30" spans="1:5">
      <c r="A30" s="31">
        <v>40269</v>
      </c>
      <c r="B30" s="32">
        <v>10491.13</v>
      </c>
      <c r="C30" s="33">
        <v>6280.06</v>
      </c>
      <c r="D30" s="34">
        <v>16771.189999999999</v>
      </c>
      <c r="E30" s="35">
        <v>774</v>
      </c>
    </row>
    <row r="31" spans="1:5">
      <c r="A31" s="31">
        <v>40360</v>
      </c>
      <c r="B31" s="32">
        <v>10541.22</v>
      </c>
      <c r="C31" s="33">
        <v>6280.06</v>
      </c>
      <c r="D31" s="34">
        <v>16821.28</v>
      </c>
      <c r="E31" s="35">
        <v>774</v>
      </c>
    </row>
    <row r="33" spans="1:5">
      <c r="A33" s="46" t="s">
        <v>18</v>
      </c>
    </row>
    <row r="34" spans="1:5" ht="36">
      <c r="A34" s="36" t="s">
        <v>13</v>
      </c>
      <c r="B34" s="36" t="s">
        <v>14</v>
      </c>
      <c r="C34" s="36" t="s">
        <v>15</v>
      </c>
      <c r="D34" s="36" t="s">
        <v>16</v>
      </c>
      <c r="E34" s="37" t="s">
        <v>19</v>
      </c>
    </row>
    <row r="35" spans="1:5">
      <c r="A35" s="38">
        <v>36892</v>
      </c>
      <c r="B35" s="39">
        <v>9505.9056846410876</v>
      </c>
      <c r="C35" s="40">
        <v>6384.11</v>
      </c>
      <c r="D35" s="40">
        <v>15890.015684641086</v>
      </c>
      <c r="E35" s="42">
        <f>2591891.022/1936.27</f>
        <v>1338.6</v>
      </c>
    </row>
    <row r="36" spans="1:5">
      <c r="A36" s="38">
        <v>37257</v>
      </c>
      <c r="B36" s="39">
        <v>9907.1856846410883</v>
      </c>
      <c r="C36" s="40">
        <v>6384.11</v>
      </c>
      <c r="D36" s="41">
        <v>16291.295684641089</v>
      </c>
      <c r="E36" s="42">
        <v>1578.6</v>
      </c>
    </row>
    <row r="37" spans="1:5">
      <c r="A37" s="38">
        <v>37622</v>
      </c>
      <c r="B37" s="39">
        <v>10319.385684641089</v>
      </c>
      <c r="C37" s="40">
        <v>6384.11</v>
      </c>
      <c r="D37" s="41">
        <v>16703.49568464109</v>
      </c>
      <c r="E37" s="42">
        <v>1710.6</v>
      </c>
    </row>
    <row r="38" spans="1:5">
      <c r="A38" s="38">
        <v>37987</v>
      </c>
      <c r="B38" s="39">
        <v>10723.065684641089</v>
      </c>
      <c r="C38" s="40">
        <v>6384.11</v>
      </c>
      <c r="D38" s="41">
        <v>17107.17568464109</v>
      </c>
      <c r="E38" s="42">
        <v>1857.84</v>
      </c>
    </row>
    <row r="39" spans="1:5">
      <c r="A39" s="38">
        <v>38384</v>
      </c>
      <c r="B39" s="39">
        <v>11198.025684641088</v>
      </c>
      <c r="C39" s="40">
        <v>6384.11</v>
      </c>
      <c r="D39" s="41">
        <v>17582.135684641089</v>
      </c>
      <c r="E39" s="42">
        <v>1857.84</v>
      </c>
    </row>
    <row r="40" spans="1:5">
      <c r="A40" s="38">
        <v>38718</v>
      </c>
      <c r="B40" s="39">
        <v>11279.505684641088</v>
      </c>
      <c r="C40" s="40">
        <v>6384.11</v>
      </c>
      <c r="D40" s="41">
        <v>17663.615684641089</v>
      </c>
      <c r="E40" s="42">
        <v>1968</v>
      </c>
    </row>
    <row r="41" spans="1:5">
      <c r="A41" s="38">
        <v>39083</v>
      </c>
      <c r="B41" s="39">
        <v>11615.625684641087</v>
      </c>
      <c r="C41" s="40">
        <v>6384.11</v>
      </c>
      <c r="D41" s="41">
        <v>17999.735684641088</v>
      </c>
      <c r="E41" s="42">
        <v>1968</v>
      </c>
    </row>
    <row r="42" spans="1:5">
      <c r="A42" s="38">
        <v>39114</v>
      </c>
      <c r="B42" s="39">
        <v>12106.42568464109</v>
      </c>
      <c r="C42" s="40">
        <v>6384.11</v>
      </c>
      <c r="D42" s="41">
        <v>18490.53568464109</v>
      </c>
      <c r="E42" s="42">
        <v>1968</v>
      </c>
    </row>
    <row r="43" spans="1:5">
      <c r="A43" s="38">
        <v>39539</v>
      </c>
      <c r="B43" s="39">
        <v>12225.2</v>
      </c>
      <c r="C43" s="40">
        <v>6384.11</v>
      </c>
      <c r="D43" s="41">
        <v>18609.310000000001</v>
      </c>
      <c r="E43" s="42">
        <v>1968</v>
      </c>
    </row>
    <row r="44" spans="1:5">
      <c r="A44" s="38">
        <v>39630</v>
      </c>
      <c r="B44" s="39">
        <v>12383.36</v>
      </c>
      <c r="C44" s="40">
        <v>6384.11</v>
      </c>
      <c r="D44" s="41">
        <v>18767.47</v>
      </c>
      <c r="E44" s="42">
        <v>1968</v>
      </c>
    </row>
    <row r="45" spans="1:5">
      <c r="A45" s="38">
        <v>39814</v>
      </c>
      <c r="B45" s="39">
        <v>12940.16</v>
      </c>
      <c r="C45" s="40">
        <v>6384.11</v>
      </c>
      <c r="D45" s="41">
        <v>19324.27</v>
      </c>
      <c r="E45" s="42">
        <v>1968</v>
      </c>
    </row>
    <row r="46" spans="1:5">
      <c r="A46" s="38">
        <v>40269</v>
      </c>
      <c r="B46" s="39">
        <v>13027.12</v>
      </c>
      <c r="C46" s="40">
        <v>6384.11</v>
      </c>
      <c r="D46" s="41">
        <v>19411.23</v>
      </c>
      <c r="E46" s="42">
        <v>1968</v>
      </c>
    </row>
    <row r="47" spans="1:5">
      <c r="A47" s="38">
        <v>40360</v>
      </c>
      <c r="B47" s="39">
        <v>13085.09</v>
      </c>
      <c r="C47" s="40">
        <v>6384.11</v>
      </c>
      <c r="D47" s="41">
        <v>19469.2</v>
      </c>
      <c r="E47" s="42">
        <v>1968</v>
      </c>
    </row>
    <row r="49" spans="1:5">
      <c r="A49" s="46" t="s">
        <v>20</v>
      </c>
    </row>
    <row r="50" spans="1:5" ht="36">
      <c r="A50" s="43" t="s">
        <v>13</v>
      </c>
      <c r="B50" s="43" t="s">
        <v>14</v>
      </c>
      <c r="C50" s="43" t="s">
        <v>15</v>
      </c>
      <c r="D50" s="43" t="s">
        <v>16</v>
      </c>
      <c r="E50" s="44" t="s">
        <v>19</v>
      </c>
    </row>
    <row r="51" spans="1:5">
      <c r="A51" s="24">
        <v>36892</v>
      </c>
      <c r="B51" s="25">
        <v>10786.202337483925</v>
      </c>
      <c r="C51" s="26">
        <v>6459.63</v>
      </c>
      <c r="D51" s="26">
        <v>17245.832337483924</v>
      </c>
      <c r="E51" s="42">
        <f>2591891/1936.27</f>
        <v>1338.5999886379482</v>
      </c>
    </row>
    <row r="52" spans="1:5">
      <c r="A52" s="24">
        <v>37257</v>
      </c>
      <c r="B52" s="25">
        <v>11221.802337483925</v>
      </c>
      <c r="C52" s="26">
        <v>6459.63</v>
      </c>
      <c r="D52" s="27">
        <v>17681.432337483926</v>
      </c>
      <c r="E52" s="28">
        <v>1578.6</v>
      </c>
    </row>
    <row r="53" spans="1:5">
      <c r="A53" s="24">
        <v>37622</v>
      </c>
      <c r="B53" s="25">
        <v>11669.162337483926</v>
      </c>
      <c r="C53" s="26">
        <v>6459.63</v>
      </c>
      <c r="D53" s="27">
        <v>18128.792337483927</v>
      </c>
      <c r="E53" s="28">
        <v>1710.6</v>
      </c>
    </row>
    <row r="54" spans="1:5">
      <c r="A54" s="24">
        <v>37987</v>
      </c>
      <c r="B54" s="25">
        <v>12107.282337483924</v>
      </c>
      <c r="C54" s="26">
        <v>6459.63</v>
      </c>
      <c r="D54" s="27">
        <v>18566.912337483926</v>
      </c>
      <c r="E54" s="28">
        <v>1857.84</v>
      </c>
    </row>
    <row r="55" spans="1:5">
      <c r="A55" s="24">
        <v>38384</v>
      </c>
      <c r="B55" s="25">
        <v>12622.802337483925</v>
      </c>
      <c r="C55" s="26">
        <v>6459.63</v>
      </c>
      <c r="D55" s="27">
        <v>19082.432337483926</v>
      </c>
      <c r="E55" s="28">
        <v>1857.84</v>
      </c>
    </row>
    <row r="56" spans="1:5">
      <c r="A56" s="24">
        <v>38718</v>
      </c>
      <c r="B56" s="25">
        <v>12711.242337483924</v>
      </c>
      <c r="C56" s="26">
        <v>6459.63</v>
      </c>
      <c r="D56" s="27">
        <v>19170.872337483925</v>
      </c>
      <c r="E56" s="28">
        <v>1968</v>
      </c>
    </row>
    <row r="57" spans="1:5">
      <c r="A57" s="24">
        <v>39083</v>
      </c>
      <c r="B57" s="25">
        <v>13076.042337483927</v>
      </c>
      <c r="C57" s="26">
        <v>6459.63</v>
      </c>
      <c r="D57" s="27">
        <v>19535.672337483928</v>
      </c>
      <c r="E57" s="28">
        <v>1968</v>
      </c>
    </row>
    <row r="58" spans="1:5">
      <c r="A58" s="24">
        <v>39114</v>
      </c>
      <c r="B58" s="25">
        <v>13608.722337483923</v>
      </c>
      <c r="C58" s="26">
        <v>6459.63</v>
      </c>
      <c r="D58" s="27">
        <v>20068.352337483924</v>
      </c>
      <c r="E58" s="28">
        <v>1968</v>
      </c>
    </row>
    <row r="59" spans="1:5">
      <c r="A59" s="24">
        <v>39539</v>
      </c>
      <c r="B59" s="25">
        <v>13737.55</v>
      </c>
      <c r="C59" s="26">
        <v>6459.63</v>
      </c>
      <c r="D59" s="27">
        <v>20197.18</v>
      </c>
      <c r="E59" s="28">
        <v>1968</v>
      </c>
    </row>
    <row r="60" spans="1:5">
      <c r="A60" s="24">
        <v>39630</v>
      </c>
      <c r="B60" s="25">
        <v>13909.27</v>
      </c>
      <c r="C60" s="26">
        <v>6459.63</v>
      </c>
      <c r="D60" s="27">
        <v>20368.900000000001</v>
      </c>
      <c r="E60" s="28">
        <v>1968</v>
      </c>
    </row>
    <row r="61" spans="1:5">
      <c r="A61" s="24">
        <v>39814</v>
      </c>
      <c r="B61" s="25">
        <v>14513.59</v>
      </c>
      <c r="C61" s="26">
        <v>6459.63</v>
      </c>
      <c r="D61" s="27">
        <v>20973.22</v>
      </c>
      <c r="E61" s="28">
        <v>1968</v>
      </c>
    </row>
    <row r="62" spans="1:5">
      <c r="A62" s="24">
        <v>40269</v>
      </c>
      <c r="B62" s="25">
        <v>14607.97</v>
      </c>
      <c r="C62" s="26">
        <v>6459.63</v>
      </c>
      <c r="D62" s="27">
        <v>21067.599999999999</v>
      </c>
      <c r="E62" s="28">
        <v>1968</v>
      </c>
    </row>
    <row r="63" spans="1:5">
      <c r="A63" s="24">
        <v>40360</v>
      </c>
      <c r="B63" s="25">
        <v>14670.89</v>
      </c>
      <c r="C63" s="26">
        <v>6459.63</v>
      </c>
      <c r="D63" s="27">
        <v>21130.52</v>
      </c>
      <c r="E63" s="28">
        <v>1968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Stip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f.marcato</dc:creator>
  <cp:lastModifiedBy>f.marcato</cp:lastModifiedBy>
  <cp:lastPrinted>2018-11-20T09:20:55Z</cp:lastPrinted>
  <dcterms:created xsi:type="dcterms:W3CDTF">2018-10-15T07:40:13Z</dcterms:created>
  <dcterms:modified xsi:type="dcterms:W3CDTF">2022-03-16T06:55:13Z</dcterms:modified>
</cp:coreProperties>
</file>